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AP\"/>
    </mc:Choice>
  </mc:AlternateContent>
  <xr:revisionPtr revIDLastSave="0" documentId="13_ncr:1_{901C5569-8CC9-42B6-8620-4D287AB301CD}" xr6:coauthVersionLast="45" xr6:coauthVersionMax="45" xr10:uidLastSave="{00000000-0000-0000-0000-000000000000}"/>
  <workbookProtection workbookAlgorithmName="SHA-512" workbookHashValue="ERjRvaWrR9/kybusYR9TM30xxdlelelMvgJIQ1Cq1ziaqwSnnXCXSpFmW4FQGV0McmTYeD/yLtV/MgvGNuB6oA==" workbookSaltValue="IXCX9PdAF81IRvJ/1hf/IQ==" workbookSpinCount="100000" lockStructure="1"/>
  <bookViews>
    <workbookView xWindow="-108" yWindow="-108" windowWidth="23256" windowHeight="12576" xr2:uid="{0CB34D2C-A730-4504-BA05-604277E8BB24}"/>
  </bookViews>
  <sheets>
    <sheet name="Input" sheetId="1" r:id="rId1"/>
    <sheet name="Output" sheetId="2" r:id="rId2"/>
  </sheets>
  <definedNames>
    <definedName name="_xlnm.Print_Area" localSheetId="1">Output!$A$1:$D$25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C9" i="2" s="1"/>
  <c r="B45" i="1" l="1"/>
  <c r="C10" i="2" s="1"/>
  <c r="B39" i="1"/>
  <c r="C7" i="2" s="1"/>
  <c r="B24" i="1"/>
  <c r="C5" i="2" s="1"/>
  <c r="B20" i="1"/>
  <c r="C4" i="2" s="1"/>
  <c r="H64" i="1" l="1"/>
  <c r="H63" i="1"/>
  <c r="H62" i="1"/>
  <c r="H61" i="1"/>
  <c r="E64" i="1"/>
  <c r="E63" i="1"/>
  <c r="E62" i="1"/>
  <c r="E61" i="1"/>
  <c r="B64" i="1"/>
  <c r="B63" i="1"/>
  <c r="B62" i="1"/>
  <c r="B61" i="1"/>
  <c r="B55" i="1"/>
  <c r="B54" i="1"/>
  <c r="B53" i="1"/>
  <c r="B52" i="1"/>
  <c r="B40" i="1"/>
  <c r="C8" i="2" s="1"/>
  <c r="B65" i="1" l="1"/>
  <c r="B66" i="1" s="1"/>
  <c r="B56" i="1"/>
  <c r="B57" i="1" s="1"/>
  <c r="E65" i="1" l="1"/>
  <c r="E66" i="1" s="1"/>
  <c r="H65" i="1"/>
  <c r="H66" i="1" s="1"/>
</calcChain>
</file>

<file path=xl/sharedStrings.xml><?xml version="1.0" encoding="utf-8"?>
<sst xmlns="http://schemas.openxmlformats.org/spreadsheetml/2006/main" count="104" uniqueCount="71">
  <si>
    <t>Your Age</t>
  </si>
  <si>
    <t>Monthly Income</t>
  </si>
  <si>
    <t>Number of Dependents</t>
  </si>
  <si>
    <t>Monthly Expense</t>
  </si>
  <si>
    <t>Emergency Fund</t>
  </si>
  <si>
    <t>Ideal Monthly Savings</t>
  </si>
  <si>
    <t>Life Risk Cover</t>
  </si>
  <si>
    <t>Health Risk Cover</t>
  </si>
  <si>
    <t>Debt</t>
  </si>
  <si>
    <t>Gold</t>
  </si>
  <si>
    <t>Cash</t>
  </si>
  <si>
    <t>Conservative Investment Portfolio Mix</t>
  </si>
  <si>
    <t>Moderate Investment Portfolio Mix</t>
  </si>
  <si>
    <t>Aggressive Investment Portfolio Mix</t>
  </si>
  <si>
    <t>Monthly Contribution (Rs.)</t>
  </si>
  <si>
    <t>Equity/Real Estate/Both</t>
  </si>
  <si>
    <t>Total Monthly Investment</t>
  </si>
  <si>
    <t>If you want to live a financially stress-free life try to make equation 4 part of your financial life. Out of your income pay yourself first i.e., invest first for crucial financial goals then whatever is left spend that.</t>
  </si>
  <si>
    <t>Step 1 : Create an Emergency fund to take care of uncertainties</t>
  </si>
  <si>
    <t>Age Based Investment Portfolio Mix</t>
  </si>
  <si>
    <t>Situation</t>
  </si>
  <si>
    <t>Poor</t>
  </si>
  <si>
    <t xml:space="preserve">Good </t>
  </si>
  <si>
    <t>Very Good</t>
  </si>
  <si>
    <t>Extremely Poor</t>
  </si>
  <si>
    <t>Car Loan</t>
  </si>
  <si>
    <t xml:space="preserve">Home Loan </t>
  </si>
  <si>
    <t>Personal Loan</t>
  </si>
  <si>
    <t>Credit Card Loan</t>
  </si>
  <si>
    <t>Any Other Loan</t>
  </si>
  <si>
    <t>Income + Loans = Expenses</t>
  </si>
  <si>
    <t>Income = Expenses</t>
  </si>
  <si>
    <t>Income – Expenses = Savings</t>
  </si>
  <si>
    <t>Income – Savings = Expenses</t>
  </si>
  <si>
    <t>Four Money equations</t>
  </si>
  <si>
    <t>Step 4 : Pay off Loans where rate of interest paid is higher than 10% per annum</t>
  </si>
  <si>
    <t>Step 3 : Create Provisions for risk arising due to uncertain death, illness or accident or permanent disability</t>
  </si>
  <si>
    <t>Step 5 : Create an Investment Plan/Portfolio</t>
  </si>
  <si>
    <t xml:space="preserve">Financial Freedom DIY Calculator </t>
  </si>
  <si>
    <t>Your Full Name</t>
  </si>
  <si>
    <t>Your Phone Number</t>
  </si>
  <si>
    <t>Your Email Id</t>
  </si>
  <si>
    <t>Amount you can comfortably save monthly</t>
  </si>
  <si>
    <t>Amount of Loans suggested to be paid at the earliest</t>
  </si>
  <si>
    <t>Monthly EMIs on Loans Taken :</t>
  </si>
  <si>
    <t>Amount of Outstanding Loans</t>
  </si>
  <si>
    <t>Expected Returns from the Portfolio Post Tax</t>
  </si>
  <si>
    <t>Risk Profile Based Investment Portfolio</t>
  </si>
  <si>
    <t>Assumption : Tax Rate on income considered @ 30%</t>
  </si>
  <si>
    <t>Create Emergency Fund</t>
  </si>
  <si>
    <t>Steps</t>
  </si>
  <si>
    <t>Step 2 : Calculate &amp; Understand how much you can comfortably save/invest every month</t>
  </si>
  <si>
    <t>Amount you should save monthly</t>
  </si>
  <si>
    <t>(a) Life Insurance Cover</t>
  </si>
  <si>
    <t>(b) Health Insurance Cover</t>
  </si>
  <si>
    <t>(c) Permanent Disabilty Cover</t>
  </si>
  <si>
    <t>Permanent Disablilty Cover</t>
  </si>
  <si>
    <t>Create Provisions for risk arising due to uncertain death, illness or accident or permanent disability</t>
  </si>
  <si>
    <t>Pay off Loans where rate of interest paid is higher than 10% per annum</t>
  </si>
  <si>
    <t>Create an Investment Plan/Portfolio</t>
  </si>
  <si>
    <t xml:space="preserve">(a) On the Basis of your Current Age </t>
  </si>
  <si>
    <t>(b) On the Basis of your Risk Profile</t>
  </si>
  <si>
    <t>Consult your Financial Advisor</t>
  </si>
  <si>
    <t>To Do List for You</t>
  </si>
  <si>
    <t>Your Five Steps to Financial Freedom</t>
  </si>
  <si>
    <t>Amount ₹</t>
  </si>
  <si>
    <t>Always Remember Four Money Equations</t>
  </si>
  <si>
    <t>Kindly fill the amount you can comfortably save do leave the cell blank</t>
  </si>
  <si>
    <t>Kindly Fill don’t leave them blank</t>
  </si>
  <si>
    <t xml:space="preserve">     Kindly Fill </t>
  </si>
  <si>
    <t>(Please Fill Blue Color Cells)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</si>
</sst>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83838"/>
      <name val="Georgia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9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0" xfId="0" applyFont="1" applyBorder="1"/>
    <xf numFmtId="0" fontId="0" fillId="0" borderId="22" xfId="0" applyBorder="1" applyAlignment="1">
      <alignment horizontal="center"/>
    </xf>
    <xf numFmtId="0" fontId="2" fillId="0" borderId="26" xfId="0" applyFont="1" applyBorder="1"/>
    <xf numFmtId="0" fontId="2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4" borderId="24" xfId="0" applyFont="1" applyFill="1" applyBorder="1"/>
    <xf numFmtId="0" fontId="4" fillId="0" borderId="16" xfId="0" applyFont="1" applyBorder="1" applyAlignment="1"/>
    <xf numFmtId="0" fontId="5" fillId="0" borderId="17" xfId="0" applyFont="1" applyBorder="1" applyAlignment="1"/>
    <xf numFmtId="0" fontId="6" fillId="0" borderId="17" xfId="0" applyFont="1" applyBorder="1" applyAlignment="1"/>
    <xf numFmtId="0" fontId="7" fillId="0" borderId="18" xfId="0" applyFont="1" applyBorder="1" applyAlignment="1"/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4" borderId="2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2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8" fillId="3" borderId="17" xfId="2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8" xfId="0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9" fillId="3" borderId="27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9" xfId="0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0" borderId="0" xfId="0" applyFont="1"/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Age Based Investment Portfolio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8D-4BA1-B937-782727B99B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8D-4BA1-B937-782727B99B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8D-4BA1-B937-782727B99B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B8D-4BA1-B937-782727B99B6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Input!$A$52:$A$55</c:f>
              <c:strCache>
                <c:ptCount val="4"/>
                <c:pt idx="0">
                  <c:v>Equity/Real Estate/Both</c:v>
                </c:pt>
                <c:pt idx="1">
                  <c:v>Debt</c:v>
                </c:pt>
                <c:pt idx="2">
                  <c:v>Gold</c:v>
                </c:pt>
                <c:pt idx="3">
                  <c:v>Cash</c:v>
                </c:pt>
              </c:strCache>
            </c:strRef>
          </c:cat>
          <c:val>
            <c:numRef>
              <c:f>Input!$B$52:$B$55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D-40A9-8B41-A11D715DB8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Conservative Investment Portfolio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22-41D2-B586-27ADBFDCA0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F22-41D2-B586-27ADBFDCA0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F22-41D2-B586-27ADBFDCA05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22-41D2-B586-27ADBFDCA05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DC1D5AF-0CCC-4FC7-A088-917ED275964F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22-41D2-B586-27ADBFDCA05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4DA4A3-9D5B-4E4E-B243-21512B5B94E1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F22-41D2-B586-27ADBFDCA05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4D1AB3-6153-4A18-B8B1-E4D3525CDF9E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F22-41D2-B586-27ADBFDCA05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5B229FD-ECA5-43E2-BF68-82ED3CE48258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22-41D2-B586-27ADBFDCA0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Input!$A$61:$A$64</c:f>
              <c:strCache>
                <c:ptCount val="4"/>
                <c:pt idx="0">
                  <c:v>Equity/Real Estate/Both</c:v>
                </c:pt>
                <c:pt idx="1">
                  <c:v>Debt</c:v>
                </c:pt>
                <c:pt idx="2">
                  <c:v>Gold</c:v>
                </c:pt>
                <c:pt idx="3">
                  <c:v>Cash</c:v>
                </c:pt>
              </c:strCache>
            </c:strRef>
          </c:cat>
          <c:val>
            <c:numRef>
              <c:f>Input!$B$61:$B$64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2-41D2-B586-27ADBFDCA05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Moderate</a:t>
            </a:r>
            <a:r>
              <a:rPr lang="en-IN" baseline="0"/>
              <a:t> Investment </a:t>
            </a:r>
          </a:p>
          <a:p>
            <a:pPr>
              <a:defRPr/>
            </a:pPr>
            <a:r>
              <a:rPr lang="en-IN" baseline="0"/>
              <a:t>Portfolio</a:t>
            </a:r>
            <a:endParaRPr lang="en-IN"/>
          </a:p>
        </c:rich>
      </c:tx>
      <c:layout>
        <c:manualLayout>
          <c:xMode val="edge"/>
          <c:yMode val="edge"/>
          <c:x val="0.2170513435329425"/>
          <c:y val="4.9916805324459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32C-4917-AB99-8AD34FFB075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32C-4917-AB99-8AD34FFB075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2C-4917-AB99-8AD34FFB075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32C-4917-AB99-8AD34FFB075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6DCAEBD-7528-47DD-9238-BE69F8C64041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32C-4917-AB99-8AD34FFB07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4BEE90-4853-408D-AE1E-5CF0614DE282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32C-4917-AB99-8AD34FFB07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F95E9E-64F5-4F9A-9173-320F1EF174D4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32C-4917-AB99-8AD34FFB07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045D06-6E32-49FC-8047-5D55C95F8275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2C-4917-AB99-8AD34FFB0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Input!$D$61:$D$64</c:f>
              <c:strCache>
                <c:ptCount val="4"/>
                <c:pt idx="0">
                  <c:v>Equity/Real Estate/Both</c:v>
                </c:pt>
                <c:pt idx="1">
                  <c:v>Debt</c:v>
                </c:pt>
                <c:pt idx="2">
                  <c:v>Gold</c:v>
                </c:pt>
                <c:pt idx="3">
                  <c:v>Cash</c:v>
                </c:pt>
              </c:strCache>
            </c:strRef>
          </c:cat>
          <c:val>
            <c:numRef>
              <c:f>Input!$E$61:$E$64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C-4917-AB99-8AD34FFB07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Aggressive</a:t>
            </a:r>
            <a:r>
              <a:rPr lang="en-IN" baseline="0"/>
              <a:t> Investment Portfolio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C4-4DFD-A143-E8589AAB94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EC4-4DFD-A143-E8589AAB94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EC4-4DFD-A143-E8589AAB94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C4-4DFD-A143-E8589AAB94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06D6078-F16B-44C2-8A1B-ACA98BAA3D5B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EC4-4DFD-A143-E8589AAB94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6AB5E14-C976-4973-862D-79C31B2F1871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EC4-4DFD-A143-E8589AAB94FC}"/>
                </c:ext>
              </c:extLst>
            </c:dLbl>
            <c:dLbl>
              <c:idx val="2"/>
              <c:layout>
                <c:manualLayout>
                  <c:x val="6.2074518082499905E-2"/>
                  <c:y val="0.14258693952773369"/>
                </c:manualLayout>
              </c:layout>
              <c:tx>
                <c:rich>
                  <a:bodyPr/>
                  <a:lstStyle/>
                  <a:p>
                    <a:fld id="{947FF25E-CB98-48F1-9386-CEEFF551C60E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EC4-4DFD-A143-E8589AAB94FC}"/>
                </c:ext>
              </c:extLst>
            </c:dLbl>
            <c:dLbl>
              <c:idx val="3"/>
              <c:layout>
                <c:manualLayout>
                  <c:x val="2.8451238115783473E-2"/>
                  <c:y val="0.12478589926675139"/>
                </c:manualLayout>
              </c:layout>
              <c:tx>
                <c:rich>
                  <a:bodyPr/>
                  <a:lstStyle/>
                  <a:p>
                    <a:fld id="{6287ADBA-278E-4E67-BF3C-BC11492F7632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[PERCENTAGE]</a:t>
                    </a:fld>
                    <a:endParaRPr lang="en-IN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EC4-4DFD-A143-E8589AAB9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Input!$G$61:$G$64</c:f>
              <c:strCache>
                <c:ptCount val="4"/>
                <c:pt idx="0">
                  <c:v>Equity/Real Estate/Both</c:v>
                </c:pt>
                <c:pt idx="1">
                  <c:v>Debt</c:v>
                </c:pt>
                <c:pt idx="2">
                  <c:v>Gold</c:v>
                </c:pt>
                <c:pt idx="3">
                  <c:v>Cash</c:v>
                </c:pt>
              </c:strCache>
            </c:strRef>
          </c:cat>
          <c:val>
            <c:numRef>
              <c:f>Input!$H$61:$H$64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4-4DFD-A143-E8589AAB94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46</xdr:row>
      <xdr:rowOff>167640</xdr:rowOff>
    </xdr:from>
    <xdr:to>
      <xdr:col>6</xdr:col>
      <xdr:colOff>38100</xdr:colOff>
      <xdr:row>57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320B0A-827E-4321-BB28-739EDF5F3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67</xdr:row>
      <xdr:rowOff>171450</xdr:rowOff>
    </xdr:from>
    <xdr:to>
      <xdr:col>2</xdr:col>
      <xdr:colOff>15240</xdr:colOff>
      <xdr:row>80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35F3A2-47D1-4F93-B748-61AA7613F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</xdr:colOff>
      <xdr:row>67</xdr:row>
      <xdr:rowOff>171450</xdr:rowOff>
    </xdr:from>
    <xdr:to>
      <xdr:col>5</xdr:col>
      <xdr:colOff>0</xdr:colOff>
      <xdr:row>80</xdr:row>
      <xdr:rowOff>83820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6074D6D-9C99-4E56-A704-E620EB5C3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</xdr:colOff>
      <xdr:row>67</xdr:row>
      <xdr:rowOff>179070</xdr:rowOff>
    </xdr:from>
    <xdr:to>
      <xdr:col>8</xdr:col>
      <xdr:colOff>15240</xdr:colOff>
      <xdr:row>80</xdr:row>
      <xdr:rowOff>91440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88FFE34-9FA7-4106-83B8-E638B2A98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3</xdr:row>
      <xdr:rowOff>91440</xdr:rowOff>
    </xdr:from>
    <xdr:to>
      <xdr:col>2</xdr:col>
      <xdr:colOff>365760</xdr:colOff>
      <xdr:row>9</xdr:row>
      <xdr:rowOff>106680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053C0FB-231F-4AC1-8B4B-E784E6583465}"/>
            </a:ext>
          </a:extLst>
        </xdr:cNvPr>
        <xdr:cNvSpPr/>
      </xdr:nvSpPr>
      <xdr:spPr>
        <a:xfrm>
          <a:off x="3878580" y="655320"/>
          <a:ext cx="365760" cy="1112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0</xdr:colOff>
      <xdr:row>11</xdr:row>
      <xdr:rowOff>83820</xdr:rowOff>
    </xdr:from>
    <xdr:to>
      <xdr:col>2</xdr:col>
      <xdr:colOff>358140</xdr:colOff>
      <xdr:row>15</xdr:row>
      <xdr:rowOff>106680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ABD00BE-DF12-4F76-AA1D-4A0E43651D0A}"/>
            </a:ext>
          </a:extLst>
        </xdr:cNvPr>
        <xdr:cNvSpPr/>
      </xdr:nvSpPr>
      <xdr:spPr>
        <a:xfrm>
          <a:off x="3878580" y="2125980"/>
          <a:ext cx="358140" cy="7543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2741130</xdr:colOff>
      <xdr:row>11</xdr:row>
      <xdr:rowOff>91440</xdr:rowOff>
    </xdr:from>
    <xdr:to>
      <xdr:col>4</xdr:col>
      <xdr:colOff>299250</xdr:colOff>
      <xdr:row>15</xdr:row>
      <xdr:rowOff>114300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53580651-EB0C-4184-AED0-8209FF00A60B}"/>
            </a:ext>
          </a:extLst>
        </xdr:cNvPr>
        <xdr:cNvSpPr/>
      </xdr:nvSpPr>
      <xdr:spPr>
        <a:xfrm>
          <a:off x="7084530" y="2216573"/>
          <a:ext cx="309787" cy="767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7620</xdr:colOff>
      <xdr:row>24</xdr:row>
      <xdr:rowOff>99060</xdr:rowOff>
    </xdr:from>
    <xdr:to>
      <xdr:col>3</xdr:col>
      <xdr:colOff>7620</xdr:colOff>
      <xdr:row>24</xdr:row>
      <xdr:rowOff>99060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7D4EFF2-6229-4701-BA1F-05465205D709}"/>
            </a:ext>
          </a:extLst>
        </xdr:cNvPr>
        <xdr:cNvCxnSpPr/>
      </xdr:nvCxnSpPr>
      <xdr:spPr>
        <a:xfrm>
          <a:off x="3886200" y="4549140"/>
          <a:ext cx="3962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1744133</xdr:colOff>
      <xdr:row>2</xdr:row>
      <xdr:rowOff>16933</xdr:rowOff>
    </xdr:from>
    <xdr:to>
      <xdr:col>9</xdr:col>
      <xdr:colOff>605951</xdr:colOff>
      <xdr:row>6</xdr:row>
      <xdr:rowOff>72923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84A8674-03E6-4165-BB74-962A315B5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440266"/>
          <a:ext cx="3780952" cy="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11</xdr:col>
      <xdr:colOff>123352</xdr:colOff>
      <xdr:row>4</xdr:row>
      <xdr:rowOff>1804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6DEC77-C878-4AF8-9A9F-78F47E8F3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0"/>
          <a:ext cx="3780952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0915-DD28-40A4-A56C-346D7009FCAC}">
  <dimension ref="A1:L82"/>
  <sheetViews>
    <sheetView tabSelected="1" topLeftCell="A4" zoomScale="90" zoomScaleNormal="90" zoomScaleSheetLayoutView="40" workbookViewId="0">
      <selection activeCell="B4" sqref="B4"/>
    </sheetView>
  </sheetViews>
  <sheetFormatPr defaultRowHeight="14.4" x14ac:dyDescent="0.3"/>
  <cols>
    <col min="1" max="1" width="40.21875" customWidth="1"/>
    <col min="2" max="2" width="17.33203125" style="3" customWidth="1"/>
    <col min="3" max="3" width="5.77734375" customWidth="1"/>
    <col min="4" max="4" width="40.109375" customWidth="1"/>
    <col min="5" max="5" width="17.33203125" style="3" customWidth="1"/>
    <col min="6" max="6" width="5.77734375" customWidth="1"/>
    <col min="7" max="7" width="40.88671875" customWidth="1"/>
    <col min="8" max="8" width="17.33203125" style="3" customWidth="1"/>
    <col min="9" max="9" width="13.5546875" bestFit="1" customWidth="1"/>
  </cols>
  <sheetData>
    <row r="1" spans="1:10" ht="14.4" customHeight="1" thickBot="1" x14ac:dyDescent="0.35">
      <c r="A1" s="81" t="s">
        <v>38</v>
      </c>
      <c r="B1" s="82"/>
      <c r="C1" s="82"/>
      <c r="D1" s="82"/>
      <c r="E1" s="82"/>
      <c r="F1" s="82"/>
      <c r="G1" s="82"/>
      <c r="H1" s="82"/>
      <c r="I1" s="82"/>
      <c r="J1" s="83"/>
    </row>
    <row r="2" spans="1:10" ht="18.600000000000001" thickBot="1" x14ac:dyDescent="0.35">
      <c r="A2" s="84" t="s">
        <v>70</v>
      </c>
      <c r="B2" s="85"/>
      <c r="C2" s="85"/>
      <c r="D2" s="85"/>
      <c r="E2" s="85"/>
      <c r="F2" s="85"/>
      <c r="G2" s="85"/>
      <c r="H2" s="85"/>
      <c r="I2" s="85"/>
      <c r="J2" s="86"/>
    </row>
    <row r="3" spans="1:10" ht="15" thickBot="1" x14ac:dyDescent="0.35"/>
    <row r="4" spans="1:10" x14ac:dyDescent="0.3">
      <c r="A4" s="14" t="s">
        <v>39</v>
      </c>
      <c r="B4" s="44"/>
    </row>
    <row r="5" spans="1:10" x14ac:dyDescent="0.3">
      <c r="A5" s="15" t="s">
        <v>40</v>
      </c>
      <c r="B5" s="45"/>
    </row>
    <row r="6" spans="1:10" x14ac:dyDescent="0.3">
      <c r="A6" s="15" t="s">
        <v>41</v>
      </c>
      <c r="B6" s="46"/>
    </row>
    <row r="7" spans="1:10" x14ac:dyDescent="0.3">
      <c r="A7" s="15" t="s">
        <v>0</v>
      </c>
      <c r="B7" s="45"/>
      <c r="D7" s="57" t="s">
        <v>68</v>
      </c>
    </row>
    <row r="8" spans="1:10" x14ac:dyDescent="0.3">
      <c r="A8" s="15" t="s">
        <v>2</v>
      </c>
      <c r="B8" s="45">
        <v>0</v>
      </c>
    </row>
    <row r="9" spans="1:10" ht="14.4" customHeight="1" x14ac:dyDescent="0.3">
      <c r="A9" s="15" t="s">
        <v>1</v>
      </c>
      <c r="B9" s="45"/>
    </row>
    <row r="10" spans="1:10" ht="15" thickBot="1" x14ac:dyDescent="0.35">
      <c r="A10" s="18" t="s">
        <v>3</v>
      </c>
      <c r="B10" s="47"/>
    </row>
    <row r="11" spans="1:10" ht="15" thickBot="1" x14ac:dyDescent="0.35">
      <c r="A11" s="79" t="s">
        <v>44</v>
      </c>
      <c r="B11" s="80"/>
      <c r="D11" s="41" t="s">
        <v>45</v>
      </c>
    </row>
    <row r="12" spans="1:10" x14ac:dyDescent="0.3">
      <c r="A12" s="19" t="s">
        <v>26</v>
      </c>
      <c r="B12" s="48"/>
      <c r="D12" s="48"/>
    </row>
    <row r="13" spans="1:10" ht="14.4" customHeight="1" x14ac:dyDescent="0.3">
      <c r="A13" s="16" t="s">
        <v>25</v>
      </c>
      <c r="B13" s="45"/>
      <c r="D13" s="48"/>
      <c r="I13" s="2"/>
      <c r="J13" s="2"/>
    </row>
    <row r="14" spans="1:10" ht="14.4" customHeight="1" x14ac:dyDescent="0.3">
      <c r="A14" s="16" t="s">
        <v>27</v>
      </c>
      <c r="B14" s="45"/>
      <c r="D14" s="48"/>
      <c r="E14" s="6" t="s">
        <v>69</v>
      </c>
      <c r="I14" s="2"/>
      <c r="J14" s="2"/>
    </row>
    <row r="15" spans="1:10" ht="14.4" customHeight="1" x14ac:dyDescent="0.3">
      <c r="A15" s="16" t="s">
        <v>28</v>
      </c>
      <c r="B15" s="45"/>
      <c r="D15" s="48"/>
      <c r="I15" s="2"/>
      <c r="J15" s="2"/>
    </row>
    <row r="16" spans="1:10" ht="14.4" customHeight="1" thickBot="1" x14ac:dyDescent="0.35">
      <c r="A16" s="17" t="s">
        <v>29</v>
      </c>
      <c r="B16" s="49"/>
      <c r="D16" s="50"/>
      <c r="I16" s="3"/>
    </row>
    <row r="17" spans="1:12" ht="14.4" customHeight="1" thickBot="1" x14ac:dyDescent="0.35"/>
    <row r="18" spans="1:12" ht="14.4" customHeight="1" x14ac:dyDescent="0.3">
      <c r="A18" s="90" t="s">
        <v>18</v>
      </c>
      <c r="B18" s="91"/>
      <c r="C18" s="7"/>
    </row>
    <row r="19" spans="1:12" ht="14.4" customHeight="1" thickBot="1" x14ac:dyDescent="0.35">
      <c r="A19" s="92"/>
      <c r="B19" s="93"/>
      <c r="C19" s="7"/>
    </row>
    <row r="20" spans="1:12" ht="15" thickBot="1" x14ac:dyDescent="0.35">
      <c r="A20" s="20" t="s">
        <v>4</v>
      </c>
      <c r="B20" s="41">
        <f>(B10+B12+B13+B14+B15+B16)*3</f>
        <v>0</v>
      </c>
    </row>
    <row r="21" spans="1:12" ht="15" thickBot="1" x14ac:dyDescent="0.35"/>
    <row r="22" spans="1:12" x14ac:dyDescent="0.3">
      <c r="A22" s="90" t="s">
        <v>51</v>
      </c>
      <c r="B22" s="91"/>
      <c r="G22" s="5"/>
      <c r="H22" s="5"/>
      <c r="I22" s="5"/>
      <c r="J22" s="5"/>
      <c r="K22" s="5"/>
      <c r="L22" s="5"/>
    </row>
    <row r="23" spans="1:12" ht="15" thickBot="1" x14ac:dyDescent="0.35">
      <c r="A23" s="92"/>
      <c r="B23" s="93"/>
      <c r="G23" s="5"/>
      <c r="H23" s="5"/>
      <c r="I23" s="5"/>
      <c r="J23" s="5"/>
      <c r="K23" s="5"/>
      <c r="L23" s="5"/>
    </row>
    <row r="24" spans="1:12" ht="15" thickBot="1" x14ac:dyDescent="0.35">
      <c r="A24" s="27" t="s">
        <v>5</v>
      </c>
      <c r="B24" s="52">
        <f>B9*25%</f>
        <v>0</v>
      </c>
      <c r="G24" s="5"/>
      <c r="H24" s="5"/>
      <c r="I24" s="5"/>
      <c r="J24" s="5"/>
      <c r="K24" s="5"/>
      <c r="L24" s="5"/>
    </row>
    <row r="25" spans="1:12" ht="15" thickBot="1" x14ac:dyDescent="0.35">
      <c r="A25" s="20" t="s">
        <v>42</v>
      </c>
      <c r="B25" s="61"/>
      <c r="D25" s="57" t="s">
        <v>67</v>
      </c>
      <c r="G25" s="5"/>
      <c r="H25" s="5"/>
      <c r="I25" s="5"/>
      <c r="J25" s="5"/>
      <c r="K25" s="5"/>
      <c r="L25" s="5"/>
    </row>
    <row r="26" spans="1:12" ht="15" thickBot="1" x14ac:dyDescent="0.35">
      <c r="G26" s="5"/>
      <c r="H26" s="5"/>
      <c r="I26" s="5"/>
      <c r="J26" s="5"/>
      <c r="K26" s="5"/>
      <c r="L26" s="5"/>
    </row>
    <row r="27" spans="1:12" ht="15" thickBot="1" x14ac:dyDescent="0.35">
      <c r="A27" s="21" t="s">
        <v>34</v>
      </c>
      <c r="B27" s="22" t="s">
        <v>20</v>
      </c>
      <c r="G27" s="5"/>
      <c r="H27" s="5"/>
      <c r="I27" s="5"/>
      <c r="J27" s="5"/>
      <c r="K27" s="5"/>
      <c r="L27" s="5"/>
    </row>
    <row r="28" spans="1:12" x14ac:dyDescent="0.3">
      <c r="A28" s="28" t="s">
        <v>30</v>
      </c>
      <c r="B28" s="23" t="s">
        <v>24</v>
      </c>
      <c r="G28" s="5"/>
      <c r="H28" s="5"/>
      <c r="I28" s="5"/>
      <c r="J28" s="5"/>
      <c r="K28" s="5"/>
      <c r="L28" s="5"/>
    </row>
    <row r="29" spans="1:12" x14ac:dyDescent="0.3">
      <c r="A29" s="29" t="s">
        <v>31</v>
      </c>
      <c r="B29" s="24" t="s">
        <v>21</v>
      </c>
      <c r="G29" s="5"/>
      <c r="H29" s="5"/>
      <c r="I29" s="5"/>
      <c r="J29" s="5"/>
      <c r="K29" s="5"/>
      <c r="L29" s="5"/>
    </row>
    <row r="30" spans="1:12" x14ac:dyDescent="0.3">
      <c r="A30" s="30" t="s">
        <v>32</v>
      </c>
      <c r="B30" s="25" t="s">
        <v>22</v>
      </c>
      <c r="G30" s="5"/>
      <c r="H30" s="5"/>
      <c r="I30" s="5"/>
      <c r="J30" s="5"/>
      <c r="K30" s="5"/>
      <c r="L30" s="5"/>
    </row>
    <row r="31" spans="1:12" ht="15" thickBot="1" x14ac:dyDescent="0.35">
      <c r="A31" s="31" t="s">
        <v>33</v>
      </c>
      <c r="B31" s="26" t="s">
        <v>23</v>
      </c>
      <c r="G31" s="5"/>
      <c r="H31" s="5"/>
      <c r="I31" s="5"/>
      <c r="J31" s="5"/>
      <c r="K31" s="5"/>
      <c r="L31" s="5"/>
    </row>
    <row r="32" spans="1:12" ht="14.4" customHeight="1" x14ac:dyDescent="0.3">
      <c r="A32" s="94" t="s">
        <v>17</v>
      </c>
      <c r="B32" s="95"/>
      <c r="C32" s="8"/>
      <c r="G32" s="5"/>
      <c r="H32" s="5"/>
      <c r="I32" s="5"/>
      <c r="J32" s="5"/>
      <c r="K32" s="5"/>
      <c r="L32" s="5"/>
    </row>
    <row r="33" spans="1:12" x14ac:dyDescent="0.3">
      <c r="A33" s="96"/>
      <c r="B33" s="97"/>
      <c r="C33" s="8"/>
      <c r="G33" s="5"/>
      <c r="H33" s="5"/>
      <c r="I33" s="5"/>
      <c r="J33" s="5"/>
      <c r="K33" s="5"/>
      <c r="L33" s="5"/>
    </row>
    <row r="34" spans="1:12" x14ac:dyDescent="0.3">
      <c r="A34" s="96"/>
      <c r="B34" s="97"/>
      <c r="C34" s="8"/>
      <c r="G34" s="5"/>
      <c r="H34" s="5"/>
      <c r="I34" s="5"/>
      <c r="J34" s="5"/>
      <c r="K34" s="5"/>
      <c r="L34" s="5"/>
    </row>
    <row r="35" spans="1:12" ht="15" thickBot="1" x14ac:dyDescent="0.35">
      <c r="A35" s="98"/>
      <c r="B35" s="99"/>
      <c r="C35" s="8"/>
      <c r="G35" s="5"/>
      <c r="H35" s="5"/>
      <c r="I35" s="5"/>
      <c r="J35" s="5"/>
      <c r="K35" s="5"/>
      <c r="L35" s="5"/>
    </row>
    <row r="36" spans="1:12" ht="15" thickBot="1" x14ac:dyDescent="0.35">
      <c r="G36" s="4"/>
      <c r="H36" s="4"/>
      <c r="I36" s="4"/>
      <c r="J36" s="4"/>
      <c r="K36" s="4"/>
      <c r="L36" s="4"/>
    </row>
    <row r="37" spans="1:12" ht="14.4" customHeight="1" x14ac:dyDescent="0.3">
      <c r="A37" s="90" t="s">
        <v>36</v>
      </c>
      <c r="B37" s="91"/>
      <c r="C37" s="9"/>
      <c r="G37" s="4"/>
      <c r="H37" s="4"/>
      <c r="I37" s="4"/>
      <c r="J37" s="4"/>
      <c r="K37" s="4"/>
      <c r="L37" s="4"/>
    </row>
    <row r="38" spans="1:12" ht="15" thickBot="1" x14ac:dyDescent="0.35">
      <c r="A38" s="92"/>
      <c r="B38" s="93"/>
      <c r="C38" s="9"/>
      <c r="G38" s="4"/>
      <c r="H38" s="4"/>
      <c r="I38" s="4"/>
      <c r="J38" s="4"/>
      <c r="K38" s="4"/>
      <c r="L38" s="4"/>
    </row>
    <row r="39" spans="1:12" x14ac:dyDescent="0.3">
      <c r="A39" s="14" t="s">
        <v>6</v>
      </c>
      <c r="B39" s="51">
        <f>B10*12*12</f>
        <v>0</v>
      </c>
      <c r="F39" s="1"/>
    </row>
    <row r="40" spans="1:12" x14ac:dyDescent="0.3">
      <c r="A40" s="15" t="s">
        <v>7</v>
      </c>
      <c r="B40" s="62">
        <f>200000*(B8+1)</f>
        <v>200000</v>
      </c>
    </row>
    <row r="41" spans="1:12" ht="15" thickBot="1" x14ac:dyDescent="0.35">
      <c r="A41" s="20" t="s">
        <v>56</v>
      </c>
      <c r="B41" s="63">
        <f>B10*12*12</f>
        <v>0</v>
      </c>
    </row>
    <row r="42" spans="1:12" ht="15" thickBot="1" x14ac:dyDescent="0.35"/>
    <row r="43" spans="1:12" x14ac:dyDescent="0.3">
      <c r="A43" s="90" t="s">
        <v>35</v>
      </c>
      <c r="B43" s="91"/>
    </row>
    <row r="44" spans="1:12" ht="15" thickBot="1" x14ac:dyDescent="0.35">
      <c r="A44" s="92"/>
      <c r="B44" s="93"/>
    </row>
    <row r="45" spans="1:12" ht="29.4" thickBot="1" x14ac:dyDescent="0.35">
      <c r="A45" s="42" t="s">
        <v>43</v>
      </c>
      <c r="B45" s="43">
        <f>SUM(D13:D16)</f>
        <v>0</v>
      </c>
    </row>
    <row r="48" spans="1:12" ht="15" thickBot="1" x14ac:dyDescent="0.35"/>
    <row r="49" spans="1:8" x14ac:dyDescent="0.3">
      <c r="A49" s="90" t="s">
        <v>37</v>
      </c>
      <c r="B49" s="91"/>
    </row>
    <row r="50" spans="1:8" ht="15" thickBot="1" x14ac:dyDescent="0.35">
      <c r="A50" s="92"/>
      <c r="B50" s="93"/>
    </row>
    <row r="51" spans="1:8" ht="29.4" thickBot="1" x14ac:dyDescent="0.35">
      <c r="A51" s="34" t="s">
        <v>19</v>
      </c>
      <c r="B51" s="35" t="s">
        <v>14</v>
      </c>
    </row>
    <row r="52" spans="1:8" x14ac:dyDescent="0.3">
      <c r="A52" s="19" t="s">
        <v>15</v>
      </c>
      <c r="B52" s="33">
        <f>B25*((100-B7)/100)</f>
        <v>0</v>
      </c>
    </row>
    <row r="53" spans="1:8" x14ac:dyDescent="0.3">
      <c r="A53" s="16" t="s">
        <v>8</v>
      </c>
      <c r="B53" s="32">
        <f>B25*((B7*50%)%)</f>
        <v>0</v>
      </c>
    </row>
    <row r="54" spans="1:8" x14ac:dyDescent="0.3">
      <c r="A54" s="16" t="s">
        <v>9</v>
      </c>
      <c r="B54" s="32">
        <f>B25*((B7*25%)%)</f>
        <v>0</v>
      </c>
    </row>
    <row r="55" spans="1:8" ht="15" thickBot="1" x14ac:dyDescent="0.35">
      <c r="A55" s="38" t="s">
        <v>10</v>
      </c>
      <c r="B55" s="39">
        <f>B25*((B7*25%)%)</f>
        <v>0</v>
      </c>
    </row>
    <row r="56" spans="1:8" ht="15" thickBot="1" x14ac:dyDescent="0.35">
      <c r="A56" s="40" t="s">
        <v>16</v>
      </c>
      <c r="B56" s="41">
        <f>SUM(B52:B55)</f>
        <v>0</v>
      </c>
    </row>
    <row r="57" spans="1:8" ht="15" thickBot="1" x14ac:dyDescent="0.35">
      <c r="A57" s="53" t="s">
        <v>46</v>
      </c>
      <c r="B57" s="54" t="e">
        <f>((B52*12%)+(B53*6%)+(B54*6%)+(B55*4%))/B56</f>
        <v>#DIV/0!</v>
      </c>
    </row>
    <row r="58" spans="1:8" ht="15" thickBot="1" x14ac:dyDescent="0.35"/>
    <row r="59" spans="1:8" ht="15" thickBot="1" x14ac:dyDescent="0.35">
      <c r="A59" s="87" t="s">
        <v>47</v>
      </c>
      <c r="B59" s="88"/>
      <c r="C59" s="88"/>
      <c r="D59" s="88"/>
      <c r="E59" s="88"/>
      <c r="F59" s="88"/>
      <c r="G59" s="88"/>
      <c r="H59" s="89"/>
    </row>
    <row r="60" spans="1:8" s="10" customFormat="1" ht="29.4" thickBot="1" x14ac:dyDescent="0.35">
      <c r="A60" s="36" t="s">
        <v>11</v>
      </c>
      <c r="B60" s="37" t="s">
        <v>14</v>
      </c>
      <c r="C60" s="11"/>
      <c r="D60" s="36" t="s">
        <v>12</v>
      </c>
      <c r="E60" s="37" t="s">
        <v>14</v>
      </c>
      <c r="F60" s="11"/>
      <c r="G60" s="36" t="s">
        <v>13</v>
      </c>
      <c r="H60" s="37" t="s">
        <v>14</v>
      </c>
    </row>
    <row r="61" spans="1:8" x14ac:dyDescent="0.3">
      <c r="A61" s="19" t="s">
        <v>15</v>
      </c>
      <c r="B61" s="33">
        <f>B25*45%</f>
        <v>0</v>
      </c>
      <c r="C61" s="12"/>
      <c r="D61" s="19" t="s">
        <v>15</v>
      </c>
      <c r="E61" s="33">
        <f>B25*65%</f>
        <v>0</v>
      </c>
      <c r="F61" s="12"/>
      <c r="G61" s="19" t="s">
        <v>15</v>
      </c>
      <c r="H61" s="33">
        <f>B25*80%</f>
        <v>0</v>
      </c>
    </row>
    <row r="62" spans="1:8" x14ac:dyDescent="0.3">
      <c r="A62" s="16" t="s">
        <v>8</v>
      </c>
      <c r="B62" s="32">
        <f>B25*30%</f>
        <v>0</v>
      </c>
      <c r="C62" s="12"/>
      <c r="D62" s="16" t="s">
        <v>8</v>
      </c>
      <c r="E62" s="32">
        <f>B25*15%</f>
        <v>0</v>
      </c>
      <c r="F62" s="12"/>
      <c r="G62" s="16" t="s">
        <v>8</v>
      </c>
      <c r="H62" s="32">
        <f>B25*10%</f>
        <v>0</v>
      </c>
    </row>
    <row r="63" spans="1:8" x14ac:dyDescent="0.3">
      <c r="A63" s="16" t="s">
        <v>9</v>
      </c>
      <c r="B63" s="32">
        <f>B25*15%</f>
        <v>0</v>
      </c>
      <c r="C63" s="12"/>
      <c r="D63" s="16" t="s">
        <v>9</v>
      </c>
      <c r="E63" s="32">
        <f>B25*10%</f>
        <v>0</v>
      </c>
      <c r="F63" s="12"/>
      <c r="G63" s="16" t="s">
        <v>9</v>
      </c>
      <c r="H63" s="32">
        <f>B25*5%</f>
        <v>0</v>
      </c>
    </row>
    <row r="64" spans="1:8" ht="15" thickBot="1" x14ac:dyDescent="0.35">
      <c r="A64" s="38" t="s">
        <v>10</v>
      </c>
      <c r="B64" s="39">
        <f>B25*10%</f>
        <v>0</v>
      </c>
      <c r="C64" s="12"/>
      <c r="D64" s="38" t="s">
        <v>10</v>
      </c>
      <c r="E64" s="39">
        <f>B25*10%</f>
        <v>0</v>
      </c>
      <c r="F64" s="12"/>
      <c r="G64" s="38" t="s">
        <v>10</v>
      </c>
      <c r="H64" s="39">
        <f>B25*5%</f>
        <v>0</v>
      </c>
    </row>
    <row r="65" spans="1:8" s="6" customFormat="1" ht="15" thickBot="1" x14ac:dyDescent="0.35">
      <c r="A65" s="40" t="s">
        <v>16</v>
      </c>
      <c r="B65" s="41">
        <f>SUM(B61:B64)</f>
        <v>0</v>
      </c>
      <c r="C65" s="13"/>
      <c r="D65" s="40" t="s">
        <v>16</v>
      </c>
      <c r="E65" s="41">
        <f>SUM(E61:E64)</f>
        <v>0</v>
      </c>
      <c r="F65" s="13"/>
      <c r="G65" s="40" t="s">
        <v>16</v>
      </c>
      <c r="H65" s="41">
        <f>SUM(H61:H64)</f>
        <v>0</v>
      </c>
    </row>
    <row r="66" spans="1:8" ht="15" thickBot="1" x14ac:dyDescent="0.35">
      <c r="A66" s="53" t="s">
        <v>46</v>
      </c>
      <c r="B66" s="54" t="e">
        <f>((B61*12%)+(B62*6%)+(B63*6%)+(B64*4%))/B65</f>
        <v>#DIV/0!</v>
      </c>
      <c r="C66" s="56"/>
      <c r="D66" s="53" t="s">
        <v>46</v>
      </c>
      <c r="E66" s="54" t="e">
        <f>((E61*12%)+(E62*6%)+(E63*6%)+(E64*4%))/E65</f>
        <v>#DIV/0!</v>
      </c>
      <c r="F66" s="56"/>
      <c r="G66" s="55" t="s">
        <v>46</v>
      </c>
      <c r="H66" s="54" t="e">
        <f>((H61*12%)+(H62*6%)+(H63*6%)+(H64*4%))/H65</f>
        <v>#DIV/0!</v>
      </c>
    </row>
    <row r="67" spans="1:8" x14ac:dyDescent="0.3">
      <c r="A67" s="58"/>
      <c r="B67" s="59"/>
      <c r="C67" s="60"/>
      <c r="D67" s="58"/>
      <c r="E67" s="59"/>
      <c r="F67" s="60"/>
      <c r="G67" s="58"/>
      <c r="H67" s="59"/>
    </row>
    <row r="82" spans="1:1" x14ac:dyDescent="0.3">
      <c r="A82" s="57" t="s">
        <v>48</v>
      </c>
    </row>
  </sheetData>
  <sheetProtection algorithmName="SHA-512" hashValue="4c5kPjpn8oHdogL7CdXKCR1rRwdzjBt5M9iZVDbZtwPSLQf2V7Q+iN5KXuGaOEhjrBcqV0rnj3h94KEBHFVXlQ==" saltValue="+9IgE8+aMCqO5Yq3BMaKdg==" spinCount="100000" sheet="1" selectLockedCells="1"/>
  <mergeCells count="10">
    <mergeCell ref="A11:B11"/>
    <mergeCell ref="A1:J1"/>
    <mergeCell ref="A2:J2"/>
    <mergeCell ref="A59:H59"/>
    <mergeCell ref="A43:B44"/>
    <mergeCell ref="A49:B50"/>
    <mergeCell ref="A18:B19"/>
    <mergeCell ref="A22:B23"/>
    <mergeCell ref="A32:B35"/>
    <mergeCell ref="A37:B38"/>
  </mergeCells>
  <pageMargins left="0.7" right="0.7" top="0.75" bottom="0.75" header="0.3" footer="0.3"/>
  <pageSetup scale="59" orientation="landscape" r:id="rId1"/>
  <headerFooter>
    <oddHeader>&amp;C&amp;G</oddHeader>
    <oddFooter>&amp;Cwww.finviseindia.com
contact@finviseindia.com</oddFooter>
  </headerFooter>
  <rowBreaks count="1" manualBreakCount="1">
    <brk id="46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82A1-BAD5-4869-95F3-109C990111E8}">
  <dimension ref="A1:C24"/>
  <sheetViews>
    <sheetView zoomScaleNormal="100" zoomScalePageLayoutView="80" workbookViewId="0">
      <selection activeCell="J13" sqref="J13"/>
    </sheetView>
  </sheetViews>
  <sheetFormatPr defaultRowHeight="14.4" x14ac:dyDescent="0.3"/>
  <cols>
    <col min="1" max="1" width="7.33203125" customWidth="1"/>
    <col min="2" max="2" width="45.21875" customWidth="1"/>
    <col min="3" max="3" width="28.44140625" customWidth="1"/>
  </cols>
  <sheetData>
    <row r="1" spans="1:3" ht="18.600000000000001" thickBot="1" x14ac:dyDescent="0.4">
      <c r="A1" s="102" t="s">
        <v>64</v>
      </c>
      <c r="B1" s="103"/>
      <c r="C1" s="104"/>
    </row>
    <row r="2" spans="1:3" ht="15" thickBot="1" x14ac:dyDescent="0.35"/>
    <row r="3" spans="1:3" s="6" customFormat="1" ht="15" thickBot="1" x14ac:dyDescent="0.35">
      <c r="A3" s="40" t="s">
        <v>50</v>
      </c>
      <c r="B3" s="41" t="s">
        <v>63</v>
      </c>
      <c r="C3" s="64" t="s">
        <v>65</v>
      </c>
    </row>
    <row r="4" spans="1:3" ht="15" thickBot="1" x14ac:dyDescent="0.35">
      <c r="A4" s="41">
        <v>1</v>
      </c>
      <c r="B4" s="56" t="s">
        <v>49</v>
      </c>
      <c r="C4" s="71">
        <f>Input!B20</f>
        <v>0</v>
      </c>
    </row>
    <row r="5" spans="1:3" ht="15" thickBot="1" x14ac:dyDescent="0.35">
      <c r="A5" s="68">
        <v>2</v>
      </c>
      <c r="B5" s="60" t="s">
        <v>52</v>
      </c>
      <c r="C5" s="72">
        <f>Input!B24</f>
        <v>0</v>
      </c>
    </row>
    <row r="6" spans="1:3" ht="29.4" customHeight="1" thickBot="1" x14ac:dyDescent="0.35">
      <c r="A6" s="105">
        <v>3</v>
      </c>
      <c r="B6" s="108" t="s">
        <v>57</v>
      </c>
      <c r="C6" s="109"/>
    </row>
    <row r="7" spans="1:3" x14ac:dyDescent="0.3">
      <c r="A7" s="106"/>
      <c r="B7" s="67" t="s">
        <v>53</v>
      </c>
      <c r="C7" s="73">
        <f>Input!B39</f>
        <v>0</v>
      </c>
    </row>
    <row r="8" spans="1:3" x14ac:dyDescent="0.3">
      <c r="A8" s="106"/>
      <c r="B8" s="65" t="s">
        <v>54</v>
      </c>
      <c r="C8" s="74">
        <f>Input!B40</f>
        <v>200000</v>
      </c>
    </row>
    <row r="9" spans="1:3" ht="15" thickBot="1" x14ac:dyDescent="0.35">
      <c r="A9" s="107"/>
      <c r="B9" s="66" t="s">
        <v>55</v>
      </c>
      <c r="C9" s="75">
        <f>Input!B41</f>
        <v>0</v>
      </c>
    </row>
    <row r="10" spans="1:3" ht="29.4" thickBot="1" x14ac:dyDescent="0.35">
      <c r="A10" s="69">
        <v>4</v>
      </c>
      <c r="B10" s="70" t="s">
        <v>58</v>
      </c>
      <c r="C10" s="71">
        <f>Input!B45</f>
        <v>0</v>
      </c>
    </row>
    <row r="11" spans="1:3" ht="15" thickBot="1" x14ac:dyDescent="0.35">
      <c r="A11" s="105">
        <v>5</v>
      </c>
      <c r="B11" s="79" t="s">
        <v>59</v>
      </c>
      <c r="C11" s="80"/>
    </row>
    <row r="12" spans="1:3" x14ac:dyDescent="0.3">
      <c r="A12" s="106"/>
      <c r="B12" s="67" t="s">
        <v>60</v>
      </c>
      <c r="C12" s="77" t="s">
        <v>62</v>
      </c>
    </row>
    <row r="13" spans="1:3" ht="15" thickBot="1" x14ac:dyDescent="0.35">
      <c r="A13" s="107"/>
      <c r="B13" s="66" t="s">
        <v>61</v>
      </c>
      <c r="C13" s="78" t="s">
        <v>62</v>
      </c>
    </row>
    <row r="15" spans="1:3" ht="18" x14ac:dyDescent="0.35">
      <c r="A15" s="76" t="s">
        <v>66</v>
      </c>
    </row>
    <row r="16" spans="1:3" ht="15" thickBot="1" x14ac:dyDescent="0.35"/>
    <row r="17" spans="2:3" ht="15" thickBot="1" x14ac:dyDescent="0.35">
      <c r="B17" s="21" t="s">
        <v>34</v>
      </c>
      <c r="C17" s="22" t="s">
        <v>20</v>
      </c>
    </row>
    <row r="18" spans="2:3" x14ac:dyDescent="0.3">
      <c r="B18" s="28" t="s">
        <v>30</v>
      </c>
      <c r="C18" s="23" t="s">
        <v>24</v>
      </c>
    </row>
    <row r="19" spans="2:3" x14ac:dyDescent="0.3">
      <c r="B19" s="29" t="s">
        <v>31</v>
      </c>
      <c r="C19" s="24" t="s">
        <v>21</v>
      </c>
    </row>
    <row r="20" spans="2:3" x14ac:dyDescent="0.3">
      <c r="B20" s="30" t="s">
        <v>32</v>
      </c>
      <c r="C20" s="25" t="s">
        <v>22</v>
      </c>
    </row>
    <row r="21" spans="2:3" ht="15" thickBot="1" x14ac:dyDescent="0.35">
      <c r="B21" s="31" t="s">
        <v>33</v>
      </c>
      <c r="C21" s="26" t="s">
        <v>23</v>
      </c>
    </row>
    <row r="22" spans="2:3" x14ac:dyDescent="0.3">
      <c r="B22" s="100" t="s">
        <v>17</v>
      </c>
      <c r="C22" s="101"/>
    </row>
    <row r="23" spans="2:3" x14ac:dyDescent="0.3">
      <c r="B23" s="96"/>
      <c r="C23" s="97"/>
    </row>
    <row r="24" spans="2:3" ht="15" thickBot="1" x14ac:dyDescent="0.35">
      <c r="B24" s="98"/>
      <c r="C24" s="99"/>
    </row>
  </sheetData>
  <sheetProtection algorithmName="SHA-512" hashValue="2yH2V2McEE+6V3mV55tBQ172h/j3fsESoCKRX35yRJWcERZ9ifZJd7dGQE66ZnexiWkVXh1c858dJitynVGalQ==" saltValue="Ph1z+8qcFiTlic/Lbq5b3A==" spinCount="100000" sheet="1" objects="1" scenarios="1"/>
  <mergeCells count="6">
    <mergeCell ref="B22:C24"/>
    <mergeCell ref="A1:C1"/>
    <mergeCell ref="A6:A9"/>
    <mergeCell ref="A11:A13"/>
    <mergeCell ref="B11:C11"/>
    <mergeCell ref="B6:C6"/>
  </mergeCells>
  <pageMargins left="0.7" right="0.7" top="1.0729166666666667" bottom="0.75" header="0.3" footer="0.3"/>
  <pageSetup orientation="landscape" r:id="rId1"/>
  <headerFooter>
    <oddHeader>&amp;C&amp;G</oddHeader>
    <oddFooter>&amp;Cwww.finviseindia.com
contact@finviseindia.com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Output</vt:lpstr>
      <vt:lpstr>Output!Print_Area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2020-03-30T10:04:07Z</cp:lastPrinted>
  <dcterms:created xsi:type="dcterms:W3CDTF">2020-01-23T04:43:08Z</dcterms:created>
  <dcterms:modified xsi:type="dcterms:W3CDTF">2020-04-20T16:13:42Z</dcterms:modified>
</cp:coreProperties>
</file>